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45" windowWidth="15480" windowHeight="11640" activeTab="0"/>
  </bookViews>
  <sheets>
    <sheet name="план 2013" sheetId="1" r:id="rId1"/>
  </sheets>
  <definedNames/>
  <calcPr fullCalcOnLoad="1"/>
</workbook>
</file>

<file path=xl/sharedStrings.xml><?xml version="1.0" encoding="utf-8"?>
<sst xmlns="http://schemas.openxmlformats.org/spreadsheetml/2006/main" count="83" uniqueCount="68">
  <si>
    <t>Кол-во этажей</t>
  </si>
  <si>
    <t>Кол-во квартир</t>
  </si>
  <si>
    <t>Кол-во подъездов</t>
  </si>
  <si>
    <t>Подкачка</t>
  </si>
  <si>
    <t>Бойлер</t>
  </si>
  <si>
    <t>Периодичность,
объем работ</t>
  </si>
  <si>
    <t>Подрядная   
организация</t>
  </si>
  <si>
    <t>круглосуточно</t>
  </si>
  <si>
    <t>ООО "Энергосервис"</t>
  </si>
  <si>
    <t>Содержание и эксплуатация лифтового оборудования</t>
  </si>
  <si>
    <t>МУП "ОрскЛифтСервис"</t>
  </si>
  <si>
    <t>1 раз/год</t>
  </si>
  <si>
    <t>Уборка лестничных площадок, маршей</t>
  </si>
  <si>
    <t>нет</t>
  </si>
  <si>
    <t>Утилизация бытового мусора</t>
  </si>
  <si>
    <t>ООО "Эцезис"</t>
  </si>
  <si>
    <t>ОАО "Энергосбыт"</t>
  </si>
  <si>
    <t>ООО 
"Транспортник - О"</t>
  </si>
  <si>
    <t>ОАО
"ОренбургОблГаз"</t>
  </si>
  <si>
    <t>Дератизация и дезинсекция  подвальных помещений</t>
  </si>
  <si>
    <t xml:space="preserve">Содержание и эксплуатация общедомового газового оборудования </t>
  </si>
  <si>
    <t>Итого по обязательным расходам:</t>
  </si>
  <si>
    <t xml:space="preserve">Аварийное обслуживание </t>
  </si>
  <si>
    <t>ежедневно</t>
  </si>
  <si>
    <t>по графику 40-час. рабочей недели</t>
  </si>
  <si>
    <r>
      <t>Тех. обслуживание, подготовка дома к сезонной эксплуатации</t>
    </r>
    <r>
      <rPr>
        <sz val="12"/>
        <rFont val="Times New Roman"/>
        <family val="0"/>
      </rPr>
      <t xml:space="preserve"> </t>
    </r>
  </si>
  <si>
    <t>№
п/п</t>
  </si>
  <si>
    <t>Затраты на содержание общедомового имущества:</t>
  </si>
  <si>
    <t>Обязательные работы, в том числе:</t>
  </si>
  <si>
    <t>Кутузова, 6</t>
  </si>
  <si>
    <t>1.</t>
  </si>
  <si>
    <t>2.</t>
  </si>
  <si>
    <t>3.</t>
  </si>
  <si>
    <t>Расчеты с населением по планируемому тарифу</t>
  </si>
  <si>
    <t xml:space="preserve">    - ожидаемый сбор на капитальный ремонт</t>
  </si>
  <si>
    <t>2.1.</t>
  </si>
  <si>
    <t>1 раз/неделю - подметание
1 раз/месяц 
влажная уборка</t>
  </si>
  <si>
    <t>2.3.</t>
  </si>
  <si>
    <t>Виды услуг</t>
  </si>
  <si>
    <t xml:space="preserve">по графику </t>
  </si>
  <si>
    <t>ав/обслуж - круглосуточно 
профосмотр -
 1 раз в год по графику</t>
  </si>
  <si>
    <t xml:space="preserve">Содержание и уборка придомовой территории </t>
  </si>
  <si>
    <t>Обслуживание  подкачек</t>
  </si>
  <si>
    <t>Обслуживание домофонов</t>
  </si>
  <si>
    <t>Обслуживание приборов учета</t>
  </si>
  <si>
    <t>2.2.</t>
  </si>
  <si>
    <t xml:space="preserve"> - ожидаемый сбор на содержание и текущий ремонт общего имущества жилого дома</t>
  </si>
  <si>
    <t>по договору</t>
  </si>
  <si>
    <t>Обслуживание  бойлеров</t>
  </si>
  <si>
    <t>Всего затрат:</t>
  </si>
  <si>
    <t xml:space="preserve">Капитальный ремонт  </t>
  </si>
  <si>
    <t>подметание асфальта -   1 раз/неделю,                
подбор мусора - ежедневно</t>
  </si>
  <si>
    <t>по плану работ</t>
  </si>
  <si>
    <t>S жилых и нежилых
помещений., кв.м</t>
  </si>
  <si>
    <t>Тариф 
на 1 кв.м. с 01.01.13г. по 30.06.13г.
руб.</t>
  </si>
  <si>
    <t>Тариф 
на 1 кв.м. с 01.07.13г. по 31.12.13г.
руб.</t>
  </si>
  <si>
    <t>Стоимость работ
январь-декабрь 2013г.                      руб.</t>
  </si>
  <si>
    <t>6=(гр.4*Sдома*6мес)+(гр.5*Sдома*6мес)</t>
  </si>
  <si>
    <t>Сбор, вывоз  бытового мусора</t>
  </si>
  <si>
    <t>Дворовое освещение</t>
  </si>
  <si>
    <t>ООО "ОЖКС № 4"</t>
  </si>
  <si>
    <t xml:space="preserve">Управление  </t>
  </si>
  <si>
    <t xml:space="preserve"> Текущий ремонт общего имущества  </t>
  </si>
  <si>
    <t>ООО  "ОЖКС № 4"</t>
  </si>
  <si>
    <t>Справочно: увеличение тарифа с 1 июля 2013г. на 6,5% в соответствии с прогнозом индекса инфляции с последующей корректировкой в течение года в случае изменения индекса (п.5.2. договора оказания услуг).</t>
  </si>
  <si>
    <t xml:space="preserve">Директор ООО "ОЖКС № 2"                                               </t>
  </si>
  <si>
    <t>__________________________Л.А. Золотарева</t>
  </si>
  <si>
    <t>План доходов и расходов  на  2013 г.
согласно договора на оказание услуг МКД 117/2 от 01.08.2012г, заключенного 
между ООО "ОЖКС № 2" и собственниками многоквартирного дома
по адресу: ул. Кутузова, 6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</si>
</sst>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[Red]\-#,##0.00\ 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_ ;[Red]\-#,##0.0\ "/>
    <numFmt numFmtId="171" formatCode="#,##0_ ;[Red]\-#,##0\ "/>
    <numFmt numFmtId="172" formatCode="0.0"/>
  </numFmts>
  <fonts count="10">
    <font>
      <sz val="12"/>
      <name val="Times New Roman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8"/>
      <name val="Times New Roman"/>
      <family val="0"/>
    </font>
    <font>
      <b/>
      <i/>
      <sz val="14"/>
      <name val="Times New Roman"/>
      <family val="1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sz val="10"/>
      <name val="Times New Roman"/>
      <family val="0"/>
    </font>
    <font>
      <b/>
      <sz val="10"/>
      <name val="Times New Roman"/>
      <family val="1"/>
    </font>
    <font>
      <b/>
      <i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left" indent="7"/>
    </xf>
    <xf numFmtId="0" fontId="0" fillId="0" borderId="0" xfId="0" applyAlignment="1">
      <alignment horizontal="left" vertical="center"/>
    </xf>
    <xf numFmtId="164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164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3" fontId="0" fillId="0" borderId="0" xfId="0" applyNumberFormat="1" applyAlignment="1">
      <alignment horizontal="left" vertical="center"/>
    </xf>
    <xf numFmtId="0" fontId="2" fillId="0" borderId="0" xfId="0" applyFont="1" applyAlignment="1">
      <alignment/>
    </xf>
    <xf numFmtId="0" fontId="2" fillId="0" borderId="2" xfId="0" applyFont="1" applyBorder="1" applyAlignment="1">
      <alignment horizontal="center" vertical="center"/>
    </xf>
    <xf numFmtId="3" fontId="0" fillId="0" borderId="1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3" fontId="2" fillId="0" borderId="6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3" fontId="2" fillId="0" borderId="6" xfId="0" applyNumberFormat="1" applyFont="1" applyBorder="1" applyAlignment="1">
      <alignment horizontal="center"/>
    </xf>
    <xf numFmtId="14" fontId="2" fillId="0" borderId="5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2" fontId="2" fillId="0" borderId="7" xfId="0" applyNumberFormat="1" applyFont="1" applyBorder="1" applyAlignment="1">
      <alignment horizontal="center" vertical="center" wrapText="1"/>
    </xf>
    <xf numFmtId="164" fontId="2" fillId="0" borderId="11" xfId="0" applyNumberFormat="1" applyFont="1" applyBorder="1" applyAlignment="1">
      <alignment horizontal="center" vertical="center" wrapText="1"/>
    </xf>
    <xf numFmtId="3" fontId="2" fillId="0" borderId="12" xfId="0" applyNumberFormat="1" applyFont="1" applyBorder="1" applyAlignment="1">
      <alignment horizontal="center" vertical="center" wrapText="1"/>
    </xf>
    <xf numFmtId="165" fontId="0" fillId="0" borderId="0" xfId="0" applyNumberFormat="1" applyFill="1" applyAlignment="1">
      <alignment horizontal="left" vertical="center"/>
    </xf>
    <xf numFmtId="3" fontId="2" fillId="0" borderId="13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1" fontId="2" fillId="0" borderId="14" xfId="0" applyNumberFormat="1" applyFont="1" applyBorder="1" applyAlignment="1">
      <alignment horizontal="center" vertical="center" wrapText="1"/>
    </xf>
    <xf numFmtId="164" fontId="8" fillId="0" borderId="6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164" fontId="0" fillId="0" borderId="2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0" fontId="2" fillId="0" borderId="2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 indent="1"/>
    </xf>
    <xf numFmtId="0" fontId="2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0" fillId="2" borderId="1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8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righ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workbookViewId="0" topLeftCell="A1">
      <selection activeCell="A2" sqref="A2"/>
    </sheetView>
  </sheetViews>
  <sheetFormatPr defaultColWidth="9.00390625" defaultRowHeight="15.75"/>
  <cols>
    <col min="1" max="1" width="6.875" style="0" customWidth="1"/>
    <col min="2" max="2" width="27.75390625" style="0" customWidth="1"/>
    <col min="3" max="3" width="5.00390625" style="0" customWidth="1"/>
    <col min="4" max="4" width="19.375" style="0" customWidth="1"/>
    <col min="5" max="5" width="19.00390625" style="0" customWidth="1"/>
    <col min="6" max="6" width="18.00390625" style="0" hidden="1" customWidth="1"/>
    <col min="7" max="7" width="11.125" style="0" customWidth="1"/>
    <col min="8" max="8" width="10.50390625" style="0" customWidth="1"/>
    <col min="9" max="9" width="16.875" style="0" customWidth="1"/>
  </cols>
  <sheetData>
    <row r="1" spans="1:9" ht="81" customHeight="1">
      <c r="A1" s="57" t="s">
        <v>67</v>
      </c>
      <c r="B1" s="57"/>
      <c r="C1" s="57"/>
      <c r="D1" s="57"/>
      <c r="E1" s="57"/>
      <c r="F1" s="57"/>
      <c r="G1" s="57"/>
      <c r="H1" s="57"/>
      <c r="I1" s="57"/>
    </row>
    <row r="2" spans="1:9" ht="19.5">
      <c r="A2" s="34"/>
      <c r="B2" s="34"/>
      <c r="C2" s="34"/>
      <c r="D2" s="34"/>
      <c r="E2" s="34"/>
      <c r="F2" s="34"/>
      <c r="G2" s="34"/>
      <c r="H2" s="34"/>
      <c r="I2" s="34"/>
    </row>
    <row r="3" spans="1:9" ht="19.5">
      <c r="A3" s="34"/>
      <c r="B3" s="34"/>
      <c r="C3" s="34"/>
      <c r="D3" s="34"/>
      <c r="E3" s="34"/>
      <c r="F3" s="34"/>
      <c r="G3" s="34"/>
      <c r="H3" s="34"/>
      <c r="I3" s="34"/>
    </row>
    <row r="4" spans="2:6" ht="33.75" customHeight="1">
      <c r="B4" s="1" t="s">
        <v>29</v>
      </c>
      <c r="C4" s="2"/>
      <c r="D4" s="43" t="s">
        <v>53</v>
      </c>
      <c r="E4" s="40">
        <v>3560.7</v>
      </c>
      <c r="F4" s="2"/>
    </row>
    <row r="5" spans="2:6" ht="15.75">
      <c r="B5" s="3" t="s">
        <v>0</v>
      </c>
      <c r="C5" s="10">
        <v>5</v>
      </c>
      <c r="D5" s="2" t="s">
        <v>1</v>
      </c>
      <c r="E5" s="10">
        <v>80</v>
      </c>
      <c r="F5" s="2"/>
    </row>
    <row r="6" spans="2:8" ht="15.75">
      <c r="B6" s="3" t="s">
        <v>2</v>
      </c>
      <c r="C6" s="4">
        <v>4</v>
      </c>
      <c r="D6" s="2" t="s">
        <v>3</v>
      </c>
      <c r="E6" s="2" t="s">
        <v>13</v>
      </c>
      <c r="F6" s="2"/>
      <c r="G6" s="2"/>
      <c r="H6" s="2"/>
    </row>
    <row r="7" spans="2:8" ht="16.5" thickBot="1">
      <c r="B7" s="3"/>
      <c r="C7" s="4"/>
      <c r="D7" s="2" t="s">
        <v>4</v>
      </c>
      <c r="E7" s="2" t="s">
        <v>13</v>
      </c>
      <c r="F7" s="2"/>
      <c r="G7" s="2"/>
      <c r="H7" s="2"/>
    </row>
    <row r="8" spans="1:9" ht="110.25">
      <c r="A8" s="14" t="s">
        <v>26</v>
      </c>
      <c r="B8" s="58" t="s">
        <v>38</v>
      </c>
      <c r="C8" s="59"/>
      <c r="D8" s="60"/>
      <c r="E8" s="15" t="s">
        <v>5</v>
      </c>
      <c r="F8" s="15" t="s">
        <v>6</v>
      </c>
      <c r="G8" s="38" t="s">
        <v>54</v>
      </c>
      <c r="H8" s="38" t="s">
        <v>55</v>
      </c>
      <c r="I8" s="39" t="s">
        <v>56</v>
      </c>
    </row>
    <row r="9" spans="1:9" ht="30" customHeight="1">
      <c r="A9" s="35">
        <v>1</v>
      </c>
      <c r="B9" s="61">
        <v>2</v>
      </c>
      <c r="C9" s="62"/>
      <c r="D9" s="63"/>
      <c r="E9" s="36">
        <v>3</v>
      </c>
      <c r="F9" s="36"/>
      <c r="G9" s="44">
        <v>4</v>
      </c>
      <c r="H9" s="44">
        <v>5</v>
      </c>
      <c r="I9" s="45" t="s">
        <v>57</v>
      </c>
    </row>
    <row r="10" spans="1:9" ht="15.75" customHeight="1">
      <c r="A10" s="16" t="s">
        <v>30</v>
      </c>
      <c r="B10" s="64" t="s">
        <v>33</v>
      </c>
      <c r="C10" s="64"/>
      <c r="D10" s="64"/>
      <c r="E10" s="64"/>
      <c r="F10" s="64"/>
      <c r="G10" s="17"/>
      <c r="H10" s="46"/>
      <c r="I10" s="31"/>
    </row>
    <row r="11" spans="1:9" ht="30" customHeight="1">
      <c r="A11" s="16"/>
      <c r="B11" s="65" t="s">
        <v>46</v>
      </c>
      <c r="C11" s="65"/>
      <c r="D11" s="65"/>
      <c r="E11" s="65"/>
      <c r="F11" s="65"/>
      <c r="G11" s="9">
        <f>G32</f>
        <v>10.440000000000001</v>
      </c>
      <c r="H11" s="47">
        <f>H32</f>
        <v>11.119999999999997</v>
      </c>
      <c r="I11" s="18">
        <f>ROUND($E$4*G11*6,0)+ROUND($E$4*H11*6,0)</f>
        <v>460612</v>
      </c>
    </row>
    <row r="12" spans="1:9" ht="15.75" customHeight="1">
      <c r="A12" s="16"/>
      <c r="B12" s="66" t="s">
        <v>34</v>
      </c>
      <c r="C12" s="66"/>
      <c r="D12" s="66"/>
      <c r="E12" s="66"/>
      <c r="F12" s="66"/>
      <c r="G12" s="30">
        <f>G33</f>
        <v>0.8</v>
      </c>
      <c r="H12" s="12">
        <f>H33</f>
        <v>0.85</v>
      </c>
      <c r="I12" s="18">
        <f>ROUND($E$4*G12*6,0)+ROUND($E$4*H12*6,0)</f>
        <v>35251</v>
      </c>
    </row>
    <row r="13" spans="1:9" ht="15.75" customHeight="1">
      <c r="A13" s="16" t="s">
        <v>31</v>
      </c>
      <c r="B13" s="67" t="s">
        <v>27</v>
      </c>
      <c r="C13" s="67"/>
      <c r="D13" s="67"/>
      <c r="E13" s="67"/>
      <c r="F13" s="67"/>
      <c r="G13" s="19"/>
      <c r="H13" s="42"/>
      <c r="I13" s="31"/>
    </row>
    <row r="14" spans="1:9" ht="18.75" customHeight="1">
      <c r="A14" s="16" t="s">
        <v>35</v>
      </c>
      <c r="B14" s="7" t="s">
        <v>28</v>
      </c>
      <c r="C14" s="7"/>
      <c r="D14" s="7"/>
      <c r="E14" s="7"/>
      <c r="F14" s="5"/>
      <c r="G14" s="25"/>
      <c r="H14" s="48"/>
      <c r="I14" s="31"/>
    </row>
    <row r="15" spans="1:9" ht="30" customHeight="1">
      <c r="A15" s="32"/>
      <c r="B15" s="68" t="s">
        <v>58</v>
      </c>
      <c r="C15" s="68"/>
      <c r="D15" s="68"/>
      <c r="E15" s="26" t="s">
        <v>23</v>
      </c>
      <c r="F15" s="20" t="s">
        <v>17</v>
      </c>
      <c r="G15" s="21">
        <v>1.12</v>
      </c>
      <c r="H15" s="49">
        <v>1.19</v>
      </c>
      <c r="I15" s="18">
        <f>ROUND($E$4*G15*6,0)+ROUND($E$4*H15*6,0)</f>
        <v>49351</v>
      </c>
    </row>
    <row r="16" spans="1:9" ht="15.75" customHeight="1">
      <c r="A16" s="32"/>
      <c r="B16" s="68" t="s">
        <v>14</v>
      </c>
      <c r="C16" s="68"/>
      <c r="D16" s="68"/>
      <c r="E16" s="26" t="s">
        <v>23</v>
      </c>
      <c r="F16" s="20" t="s">
        <v>15</v>
      </c>
      <c r="G16" s="21">
        <v>0.3</v>
      </c>
      <c r="H16" s="49">
        <v>0.32</v>
      </c>
      <c r="I16" s="18">
        <f>ROUND($E$4*G16*6,0)+ROUND($E$4*H16*6,0)</f>
        <v>13246</v>
      </c>
    </row>
    <row r="17" spans="1:9" ht="18.75" customHeight="1">
      <c r="A17" s="32"/>
      <c r="B17" s="69" t="s">
        <v>59</v>
      </c>
      <c r="C17" s="69"/>
      <c r="D17" s="69"/>
      <c r="E17" s="27" t="s">
        <v>39</v>
      </c>
      <c r="F17" s="22" t="s">
        <v>16</v>
      </c>
      <c r="G17" s="21">
        <v>0.11</v>
      </c>
      <c r="H17" s="49">
        <v>0.12</v>
      </c>
      <c r="I17" s="18">
        <f aca="true" t="shared" si="0" ref="I17:I33">ROUND($E$4*G17*6,0)+ROUND($E$4*H17*6,0)</f>
        <v>4914</v>
      </c>
    </row>
    <row r="18" spans="1:9" ht="15.75" customHeight="1">
      <c r="A18" s="32"/>
      <c r="B18" s="70" t="s">
        <v>22</v>
      </c>
      <c r="C18" s="70"/>
      <c r="D18" s="70"/>
      <c r="E18" s="28" t="s">
        <v>7</v>
      </c>
      <c r="F18" s="23" t="s">
        <v>8</v>
      </c>
      <c r="G18" s="21">
        <v>0.54</v>
      </c>
      <c r="H18" s="49">
        <v>0.58</v>
      </c>
      <c r="I18" s="18">
        <f t="shared" si="0"/>
        <v>23928</v>
      </c>
    </row>
    <row r="19" spans="1:9" ht="61.5" customHeight="1">
      <c r="A19" s="32"/>
      <c r="B19" s="69" t="s">
        <v>20</v>
      </c>
      <c r="C19" s="69"/>
      <c r="D19" s="69"/>
      <c r="E19" s="27" t="s">
        <v>40</v>
      </c>
      <c r="F19" s="22" t="s">
        <v>18</v>
      </c>
      <c r="G19" s="21">
        <v>0.13</v>
      </c>
      <c r="H19" s="49">
        <v>0.14</v>
      </c>
      <c r="I19" s="18">
        <f>ROUND($E$4*G19*6,0)+ROUND($E$4*H19*6,0)</f>
        <v>5768</v>
      </c>
    </row>
    <row r="20" spans="1:9" ht="30" customHeight="1">
      <c r="A20" s="32"/>
      <c r="B20" s="69" t="s">
        <v>9</v>
      </c>
      <c r="C20" s="69"/>
      <c r="D20" s="69"/>
      <c r="E20" s="27" t="s">
        <v>7</v>
      </c>
      <c r="F20" s="22" t="s">
        <v>10</v>
      </c>
      <c r="G20" s="21">
        <v>0</v>
      </c>
      <c r="H20" s="49">
        <v>0</v>
      </c>
      <c r="I20" s="18">
        <f t="shared" si="0"/>
        <v>0</v>
      </c>
    </row>
    <row r="21" spans="1:9" ht="15.75" customHeight="1">
      <c r="A21" s="32"/>
      <c r="B21" s="69" t="s">
        <v>19</v>
      </c>
      <c r="C21" s="71"/>
      <c r="D21" s="71"/>
      <c r="E21" s="29" t="s">
        <v>11</v>
      </c>
      <c r="F21" s="19" t="s">
        <v>47</v>
      </c>
      <c r="G21" s="21">
        <v>0.05</v>
      </c>
      <c r="H21" s="49">
        <v>0.05</v>
      </c>
      <c r="I21" s="18">
        <f t="shared" si="0"/>
        <v>2136</v>
      </c>
    </row>
    <row r="22" spans="1:9" ht="56.25" customHeight="1">
      <c r="A22" s="32"/>
      <c r="B22" s="69" t="s">
        <v>41</v>
      </c>
      <c r="C22" s="69"/>
      <c r="D22" s="69"/>
      <c r="E22" s="26" t="s">
        <v>51</v>
      </c>
      <c r="F22" s="22" t="s">
        <v>60</v>
      </c>
      <c r="G22" s="21">
        <v>1.63</v>
      </c>
      <c r="H22" s="49">
        <v>1.74</v>
      </c>
      <c r="I22" s="18">
        <f>ROUND($E$4*G22*6,0)+ROUND($E$4*H22*6,0)</f>
        <v>71998</v>
      </c>
    </row>
    <row r="23" spans="1:9" ht="51">
      <c r="A23" s="32"/>
      <c r="B23" s="68" t="s">
        <v>12</v>
      </c>
      <c r="C23" s="68"/>
      <c r="D23" s="68"/>
      <c r="E23" s="26" t="s">
        <v>36</v>
      </c>
      <c r="F23" s="22" t="s">
        <v>60</v>
      </c>
      <c r="G23" s="21">
        <v>0</v>
      </c>
      <c r="H23" s="49">
        <v>0</v>
      </c>
      <c r="I23" s="18">
        <f t="shared" si="0"/>
        <v>0</v>
      </c>
    </row>
    <row r="24" spans="1:9" ht="30" customHeight="1">
      <c r="A24" s="32"/>
      <c r="B24" s="69" t="s">
        <v>25</v>
      </c>
      <c r="C24" s="71"/>
      <c r="D24" s="71"/>
      <c r="E24" s="26" t="s">
        <v>24</v>
      </c>
      <c r="F24" s="22" t="s">
        <v>60</v>
      </c>
      <c r="G24" s="21">
        <f>4.32-G25-G26</f>
        <v>4.32</v>
      </c>
      <c r="H24" s="21">
        <f>4.6-H25-H26</f>
        <v>4.6</v>
      </c>
      <c r="I24" s="18">
        <f>ROUND($E$4*G24*6,0)+ROUND($E$4*H24*6,0)</f>
        <v>190568</v>
      </c>
    </row>
    <row r="25" spans="1:9" ht="15.75" customHeight="1">
      <c r="A25" s="32"/>
      <c r="B25" s="69" t="s">
        <v>48</v>
      </c>
      <c r="C25" s="69"/>
      <c r="D25" s="69"/>
      <c r="E25" s="27" t="s">
        <v>7</v>
      </c>
      <c r="F25" s="22" t="s">
        <v>60</v>
      </c>
      <c r="G25" s="21">
        <v>0</v>
      </c>
      <c r="H25" s="49">
        <v>0</v>
      </c>
      <c r="I25" s="18">
        <f t="shared" si="0"/>
        <v>0</v>
      </c>
    </row>
    <row r="26" spans="1:9" ht="15.75" customHeight="1">
      <c r="A26" s="32"/>
      <c r="B26" s="69" t="s">
        <v>42</v>
      </c>
      <c r="C26" s="69"/>
      <c r="D26" s="69"/>
      <c r="E26" s="27" t="s">
        <v>7</v>
      </c>
      <c r="F26" s="22" t="s">
        <v>60</v>
      </c>
      <c r="G26" s="21">
        <v>0</v>
      </c>
      <c r="H26" s="49">
        <v>0</v>
      </c>
      <c r="I26" s="18">
        <f t="shared" si="0"/>
        <v>0</v>
      </c>
    </row>
    <row r="27" spans="1:9" ht="25.5">
      <c r="A27" s="32"/>
      <c r="B27" s="71" t="s">
        <v>61</v>
      </c>
      <c r="C27" s="71"/>
      <c r="D27" s="71"/>
      <c r="E27" s="26" t="s">
        <v>24</v>
      </c>
      <c r="F27" s="22" t="s">
        <v>60</v>
      </c>
      <c r="G27" s="21">
        <v>1.12</v>
      </c>
      <c r="H27" s="49">
        <v>1.19</v>
      </c>
      <c r="I27" s="18">
        <f>ROUND($E$4*G27*6,0)+ROUND($E$4*H27*6,0)</f>
        <v>49351</v>
      </c>
    </row>
    <row r="28" spans="1:9" ht="24" customHeight="1" hidden="1">
      <c r="A28" s="32"/>
      <c r="B28" s="72" t="s">
        <v>43</v>
      </c>
      <c r="C28" s="73"/>
      <c r="D28" s="74"/>
      <c r="E28" s="27" t="s">
        <v>7</v>
      </c>
      <c r="F28" s="21"/>
      <c r="G28" s="49">
        <f>F28*1.065</f>
        <v>0</v>
      </c>
      <c r="H28" s="13">
        <f>ROUND($E$4*F28*6,0)+ROUND($E$4*G28*6,0)</f>
        <v>0</v>
      </c>
      <c r="I28" s="18">
        <f t="shared" si="0"/>
        <v>0</v>
      </c>
    </row>
    <row r="29" spans="1:9" ht="27.75" customHeight="1" hidden="1">
      <c r="A29" s="32"/>
      <c r="B29" s="72" t="s">
        <v>44</v>
      </c>
      <c r="C29" s="73"/>
      <c r="D29" s="74"/>
      <c r="E29" s="26" t="s">
        <v>24</v>
      </c>
      <c r="F29" s="21"/>
      <c r="G29" s="49">
        <f>F29*1.065</f>
        <v>0</v>
      </c>
      <c r="H29" s="13">
        <f>ROUND($E$4*F29*6,0)+ROUND($E$4*G29*6,0)</f>
        <v>0</v>
      </c>
      <c r="I29" s="18">
        <f t="shared" si="0"/>
        <v>0</v>
      </c>
    </row>
    <row r="30" spans="1:9" ht="15.75">
      <c r="A30" s="32"/>
      <c r="B30" s="75" t="s">
        <v>21</v>
      </c>
      <c r="C30" s="76"/>
      <c r="D30" s="77"/>
      <c r="E30" s="6"/>
      <c r="F30" s="22"/>
      <c r="G30" s="8">
        <f>SUM(G15:G27)</f>
        <v>9.32</v>
      </c>
      <c r="H30" s="8">
        <f>SUM(H15:H27)</f>
        <v>9.929999999999998</v>
      </c>
      <c r="I30" s="18">
        <f t="shared" si="0"/>
        <v>411261</v>
      </c>
    </row>
    <row r="31" spans="1:9" ht="15.75" customHeight="1">
      <c r="A31" s="16" t="s">
        <v>45</v>
      </c>
      <c r="B31" s="56" t="s">
        <v>62</v>
      </c>
      <c r="C31" s="78"/>
      <c r="D31" s="79"/>
      <c r="E31" s="50" t="s">
        <v>52</v>
      </c>
      <c r="F31" s="51" t="s">
        <v>63</v>
      </c>
      <c r="G31" s="9">
        <v>1.12</v>
      </c>
      <c r="H31" s="47">
        <v>1.19</v>
      </c>
      <c r="I31" s="18">
        <f t="shared" si="0"/>
        <v>49351</v>
      </c>
    </row>
    <row r="32" spans="1:9" ht="15.75">
      <c r="A32" s="16" t="s">
        <v>37</v>
      </c>
      <c r="B32" s="80" t="s">
        <v>49</v>
      </c>
      <c r="C32" s="80"/>
      <c r="D32" s="80"/>
      <c r="E32" s="80"/>
      <c r="F32" s="80"/>
      <c r="G32" s="8">
        <f>SUM(G30:G31)</f>
        <v>10.440000000000001</v>
      </c>
      <c r="H32" s="52">
        <f>SUM(H30:H31)</f>
        <v>11.119999999999997</v>
      </c>
      <c r="I32" s="18">
        <f t="shared" si="0"/>
        <v>460612</v>
      </c>
    </row>
    <row r="33" spans="1:9" ht="16.5" thickBot="1">
      <c r="A33" s="33" t="s">
        <v>32</v>
      </c>
      <c r="B33" s="81" t="s">
        <v>50</v>
      </c>
      <c r="C33" s="82"/>
      <c r="D33" s="83"/>
      <c r="E33" s="53" t="s">
        <v>52</v>
      </c>
      <c r="F33" s="24" t="s">
        <v>63</v>
      </c>
      <c r="G33" s="37">
        <v>0.8</v>
      </c>
      <c r="H33" s="54">
        <v>0.85</v>
      </c>
      <c r="I33" s="41">
        <f t="shared" si="0"/>
        <v>35251</v>
      </c>
    </row>
    <row r="34" spans="1:6" ht="49.5" customHeight="1">
      <c r="A34" s="84" t="s">
        <v>64</v>
      </c>
      <c r="B34" s="84"/>
      <c r="C34" s="84"/>
      <c r="D34" s="84"/>
      <c r="E34" s="84"/>
      <c r="F34" s="55"/>
    </row>
    <row r="36" spans="2:8" ht="15.75">
      <c r="B36" s="11" t="s">
        <v>65</v>
      </c>
      <c r="C36" s="11"/>
      <c r="D36" s="11"/>
      <c r="E36" s="85" t="s">
        <v>66</v>
      </c>
      <c r="F36" s="85"/>
      <c r="G36" s="85"/>
      <c r="H36" s="85"/>
    </row>
  </sheetData>
  <mergeCells count="28">
    <mergeCell ref="B32:F32"/>
    <mergeCell ref="B33:D33"/>
    <mergeCell ref="A34:E34"/>
    <mergeCell ref="E36:H36"/>
    <mergeCell ref="B28:D28"/>
    <mergeCell ref="B29:D29"/>
    <mergeCell ref="B30:D30"/>
    <mergeCell ref="B31:D31"/>
    <mergeCell ref="B24:D24"/>
    <mergeCell ref="B25:D25"/>
    <mergeCell ref="B26:D26"/>
    <mergeCell ref="B27:D27"/>
    <mergeCell ref="B20:D20"/>
    <mergeCell ref="B21:D21"/>
    <mergeCell ref="B22:D22"/>
    <mergeCell ref="B23:D23"/>
    <mergeCell ref="B16:D16"/>
    <mergeCell ref="B17:D17"/>
    <mergeCell ref="B18:D18"/>
    <mergeCell ref="B19:D19"/>
    <mergeCell ref="B11:F11"/>
    <mergeCell ref="B12:F12"/>
    <mergeCell ref="B13:F13"/>
    <mergeCell ref="B15:D15"/>
    <mergeCell ref="A1:I1"/>
    <mergeCell ref="B8:D8"/>
    <mergeCell ref="B9:D9"/>
    <mergeCell ref="B10:F10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УК Октябрьская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Е. Шевякова</dc:creator>
  <cp:keywords/>
  <dc:description/>
  <cp:lastModifiedBy>Шевякова Евгения Ивановна</cp:lastModifiedBy>
  <cp:lastPrinted>2012-11-06T12:19:49Z</cp:lastPrinted>
  <dcterms:created xsi:type="dcterms:W3CDTF">2009-08-26T03:25:10Z</dcterms:created>
  <dcterms:modified xsi:type="dcterms:W3CDTF">2013-11-06T08:59:00Z</dcterms:modified>
  <cp:category/>
  <cp:version/>
  <cp:contentType/>
  <cp:contentStatus/>
</cp:coreProperties>
</file>